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mmun\FD01\AG\AG 2025\financier\Présentation comptes\"/>
    </mc:Choice>
  </mc:AlternateContent>
  <xr:revisionPtr revIDLastSave="0" documentId="13_ncr:1_{758ED4FA-E7F0-46A9-ACEC-114B96826536}" xr6:coauthVersionLast="47" xr6:coauthVersionMax="47" xr10:uidLastSave="{00000000-0000-0000-0000-000000000000}"/>
  <bookViews>
    <workbookView xWindow="-120" yWindow="-120" windowWidth="29040" windowHeight="15720" xr2:uid="{5C60693B-4DA6-4FE3-8518-64389CCCC1E4}"/>
  </bookViews>
  <sheets>
    <sheet name="Feuil1" sheetId="1" r:id="rId1"/>
    <sheet name="Camenberts" sheetId="2" r:id="rId2"/>
    <sheet name="déficit chazey cumulé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F26" i="1"/>
  <c r="E26" i="1"/>
  <c r="D26" i="1"/>
  <c r="G22" i="1"/>
  <c r="F22" i="1"/>
  <c r="E22" i="1"/>
  <c r="D22" i="1"/>
  <c r="D2" i="3"/>
  <c r="B7" i="3"/>
  <c r="D8" i="1"/>
  <c r="H10" i="1"/>
  <c r="D9" i="1"/>
  <c r="H6" i="1"/>
  <c r="H11" i="1" l="1"/>
</calcChain>
</file>

<file path=xl/sharedStrings.xml><?xml version="1.0" encoding="utf-8"?>
<sst xmlns="http://schemas.openxmlformats.org/spreadsheetml/2006/main" count="27" uniqueCount="25">
  <si>
    <t>Cotisations</t>
  </si>
  <si>
    <t>Reprise amortissement / provisions</t>
  </si>
  <si>
    <t>Produits financiers et exceptionnels</t>
  </si>
  <si>
    <t>Produits</t>
  </si>
  <si>
    <t>Charges fixes</t>
  </si>
  <si>
    <t>Aides financières</t>
  </si>
  <si>
    <t>Impôts taxes et verssements</t>
  </si>
  <si>
    <t>Salaires et charges sociales</t>
  </si>
  <si>
    <t>Dotations aux amortissements</t>
  </si>
  <si>
    <t>Dotations aux provisions</t>
  </si>
  <si>
    <t>Charges</t>
  </si>
  <si>
    <t>Total produits</t>
  </si>
  <si>
    <t>Total charges</t>
  </si>
  <si>
    <t>Ventes de biens et services + autres produits</t>
  </si>
  <si>
    <t xml:space="preserve">Subventions </t>
  </si>
  <si>
    <t>Charges financières, exceptionnelles, autres charges</t>
  </si>
  <si>
    <t>Report en fonds dédiés</t>
  </si>
  <si>
    <t>Fonds dédiés</t>
  </si>
  <si>
    <t>CHARGES fixes</t>
  </si>
  <si>
    <t>Prix</t>
  </si>
  <si>
    <t>Prix pour l'inflation</t>
  </si>
  <si>
    <t>Si on suivait taux inflation</t>
  </si>
  <si>
    <t>réalisé</t>
  </si>
  <si>
    <t>Année</t>
  </si>
  <si>
    <t>total cumulé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</si>
</sst>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44" fontId="0" fillId="0" borderId="0" xfId="1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0" fontId="0" fillId="0" borderId="1" xfId="0" applyBorder="1" applyAlignment="1">
      <alignment horizontal="center"/>
    </xf>
    <xf numFmtId="10" fontId="0" fillId="0" borderId="0" xfId="0" applyNumberFormat="1"/>
    <xf numFmtId="9" fontId="0" fillId="0" borderId="0" xfId="0" applyNumberFormat="1"/>
  </cellXfs>
  <cellStyles count="2">
    <cellStyle name="Monétaire" xfId="1" builtinId="4"/>
    <cellStyle name="Normal" xfId="0" builtinId="0"/>
  </cellStyles>
  <dxfs count="3">
    <dxf>
      <numFmt numFmtId="164" formatCode="#,##0.00\ &quot;€&quot;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6774734521189025"/>
          <c:y val="0.18578289724558719"/>
          <c:w val="0.47748630169490297"/>
          <c:h val="0.6900757530514255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D19-4779-98B2-9026EB6912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D19-4779-98B2-9026EB6912F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D19-4779-98B2-9026EB6912F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D19-4779-98B2-9026EB6912F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D19-4779-98B2-9026EB6912F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D19-4779-98B2-9026EB6912F4}"/>
              </c:ext>
            </c:extLst>
          </c:dPt>
          <c:dLbls>
            <c:dLbl>
              <c:idx val="0"/>
              <c:layout>
                <c:manualLayout>
                  <c:x val="1.8544274455261937E-3"/>
                  <c:y val="8.0402018533825878E-2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19-4779-98B2-9026EB6912F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ln w="9525">
                        <a:solidFill>
                          <a:schemeClr val="accent2"/>
                        </a:solidFill>
                      </a:ln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05514001292261"/>
                      <c:h val="0.193929668703588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D19-4779-98B2-9026EB6912F4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ln w="9525">
                        <a:solidFill>
                          <a:schemeClr val="accent3"/>
                        </a:solidFill>
                      </a:ln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CD19-4779-98B2-9026EB6912F4}"/>
                </c:ext>
              </c:extLst>
            </c:dLbl>
            <c:dLbl>
              <c:idx val="3"/>
              <c:layout>
                <c:manualLayout>
                  <c:x val="-1.9606344500803275E-2"/>
                  <c:y val="5.625445036035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ln w="9525">
                        <a:solidFill>
                          <a:schemeClr val="accent4"/>
                        </a:solidFill>
                      </a:ln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403976797754246"/>
                      <c:h val="0.191249601419127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CD19-4779-98B2-9026EB6912F4}"/>
                </c:ext>
              </c:extLst>
            </c:dLbl>
            <c:dLbl>
              <c:idx val="4"/>
              <c:layout>
                <c:manualLayout>
                  <c:x val="-1.704299132288576E-2"/>
                  <c:y val="8.040307367842610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ln w="9525">
                        <a:solidFill>
                          <a:schemeClr val="accent5"/>
                        </a:solidFill>
                      </a:ln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54695388389383"/>
                      <c:h val="0.237051951310563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CD19-4779-98B2-9026EB6912F4}"/>
                </c:ext>
              </c:extLst>
            </c:dLbl>
            <c:dLbl>
              <c:idx val="5"/>
              <c:layout>
                <c:manualLayout>
                  <c:x val="1.0773347351052606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ln w="9525">
                        <a:solidFill>
                          <a:schemeClr val="accent6"/>
                        </a:solidFill>
                      </a:ln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89055957713214"/>
                      <c:h val="0.191249601419127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D19-4779-98B2-9026EB6912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ln w="9525">
                      <a:solidFill>
                        <a:schemeClr val="accent1"/>
                      </a:solidFill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1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Feuil1!$B$3:$B$8</c:f>
              <c:strCache>
                <c:ptCount val="6"/>
                <c:pt idx="0">
                  <c:v>Cotisations</c:v>
                </c:pt>
                <c:pt idx="1">
                  <c:v>Ventes de biens et services + autres produits</c:v>
                </c:pt>
                <c:pt idx="2">
                  <c:v>Subventions </c:v>
                </c:pt>
                <c:pt idx="3">
                  <c:v>Reprise amortissement / provisions</c:v>
                </c:pt>
                <c:pt idx="4">
                  <c:v>Fonds dédiés</c:v>
                </c:pt>
                <c:pt idx="5">
                  <c:v>Produits financiers et exceptionnels</c:v>
                </c:pt>
              </c:strCache>
            </c:strRef>
          </c:cat>
          <c:val>
            <c:numRef>
              <c:f>Feuil1!$D$3:$D$8</c:f>
              <c:numCache>
                <c:formatCode>_("€"* #,##0.00_);_("€"* \(#,##0.00\);_("€"* "-"??_);_(@_)</c:formatCode>
                <c:ptCount val="6"/>
                <c:pt idx="0">
                  <c:v>372705</c:v>
                </c:pt>
                <c:pt idx="1">
                  <c:v>9951</c:v>
                </c:pt>
                <c:pt idx="2">
                  <c:v>561217</c:v>
                </c:pt>
                <c:pt idx="3">
                  <c:v>45351</c:v>
                </c:pt>
                <c:pt idx="4">
                  <c:v>205061</c:v>
                </c:pt>
                <c:pt idx="5">
                  <c:v>15452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D19-4779-98B2-9026EB6912F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6536369536858984"/>
          <c:y val="0.21978928391526817"/>
          <c:w val="0.47694008666161147"/>
          <c:h val="0.618576738513746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9BD-4A0A-A012-28737BBD880B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9BD-4A0A-A012-28737BBD880B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9BD-4A0A-A012-28737BBD880B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9BD-4A0A-A012-28737BBD880B}"/>
              </c:ext>
            </c:extLst>
          </c:dPt>
          <c:dPt>
            <c:idx val="4"/>
            <c:bubble3D val="0"/>
            <c:explosion val="1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9BD-4A0A-A012-28737BBD880B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9BD-4A0A-A012-28737BBD880B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B9BD-4A0A-A012-28737BBD880B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9BD-4A0A-A012-28737BBD880B}"/>
              </c:ext>
            </c:extLst>
          </c:dPt>
          <c:dLbls>
            <c:dLbl>
              <c:idx val="0"/>
              <c:layout>
                <c:manualLayout>
                  <c:x val="7.0612680290869298E-2"/>
                  <c:y val="0.1131313131313131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ln>
                        <a:solidFill>
                          <a:schemeClr val="accent6"/>
                        </a:solidFill>
                      </a:ln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BD-4A0A-A012-28737BBD880B}"/>
                </c:ext>
              </c:extLst>
            </c:dLbl>
            <c:dLbl>
              <c:idx val="1"/>
              <c:layout>
                <c:manualLayout>
                  <c:x val="2.2845278917634031E-2"/>
                  <c:y val="-3.2323232323232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ln>
                        <a:solidFill>
                          <a:srgbClr val="5B9BD5"/>
                        </a:solidFill>
                      </a:ln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BD-4A0A-A012-28737BBD880B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ln>
                        <a:solidFill>
                          <a:schemeClr val="accent4"/>
                        </a:solidFill>
                      </a:ln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B9BD-4A0A-A012-28737BBD880B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ln>
                        <a:solidFill>
                          <a:schemeClr val="accent6">
                            <a:lumMod val="75000"/>
                          </a:schemeClr>
                        </a:solidFill>
                      </a:ln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B9BD-4A0A-A012-28737BBD880B}"/>
                </c:ext>
              </c:extLst>
            </c:dLbl>
            <c:dLbl>
              <c:idx val="4"/>
              <c:layout>
                <c:manualLayout>
                  <c:x val="-4.3613714297301619E-2"/>
                  <c:y val="0.1912457912457912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ln>
                        <a:solidFill>
                          <a:schemeClr val="accent1"/>
                        </a:solidFill>
                      </a:ln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495330617955802"/>
                      <c:h val="0.192215488215488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B9BD-4A0A-A012-28737BBD880B}"/>
                </c:ext>
              </c:extLst>
            </c:dLbl>
            <c:dLbl>
              <c:idx val="5"/>
              <c:layout>
                <c:manualLayout>
                  <c:x val="-9.3457959208503499E-2"/>
                  <c:y val="2.42424242424242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spc="0" baseline="0">
                      <a:ln>
                        <a:solidFill>
                          <a:schemeClr val="accent4">
                            <a:lumMod val="50000"/>
                          </a:schemeClr>
                        </a:solidFill>
                      </a:ln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25971664331716"/>
                      <c:h val="0.200296296296296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9BD-4A0A-A012-28737BBD880B}"/>
                </c:ext>
              </c:extLst>
            </c:dLbl>
            <c:dLbl>
              <c:idx val="6"/>
              <c:layout>
                <c:manualLayout>
                  <c:x val="1.4537904765767204E-2"/>
                  <c:y val="-1.3877787807814457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ln>
                        <a:solidFill>
                          <a:schemeClr val="accent6">
                            <a:lumMod val="60000"/>
                            <a:lumOff val="40000"/>
                          </a:schemeClr>
                        </a:solidFill>
                      </a:ln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15572401791059"/>
                      <c:h val="0.2382491582491582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9BD-4A0A-A012-28737BBD880B}"/>
                </c:ext>
              </c:extLst>
            </c:dLbl>
            <c:dLbl>
              <c:idx val="7"/>
              <c:layout>
                <c:manualLayout>
                  <c:x val="0.1079958639742706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ln>
                        <a:solidFill>
                          <a:srgbClr val="5B9BD5"/>
                        </a:solidFill>
                      </a:ln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518187180511556"/>
                      <c:h val="0.28428282828282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9BD-4A0A-A012-28737BBD88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spc="0" baseline="0">
                    <a:ln>
                      <a:solidFill>
                        <a:srgbClr val="5B9BD5"/>
                      </a:solidFill>
                    </a:ln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Feuil1!$F$3:$F$10</c:f>
              <c:strCache>
                <c:ptCount val="8"/>
                <c:pt idx="0">
                  <c:v>Charges fixes</c:v>
                </c:pt>
                <c:pt idx="1">
                  <c:v>Aides financières</c:v>
                </c:pt>
                <c:pt idx="2">
                  <c:v>Impôts taxes et verssements</c:v>
                </c:pt>
                <c:pt idx="3">
                  <c:v>Salaires et charges sociales</c:v>
                </c:pt>
                <c:pt idx="4">
                  <c:v>Dotations aux amortissements</c:v>
                </c:pt>
                <c:pt idx="5">
                  <c:v>Dotations aux provisions</c:v>
                </c:pt>
                <c:pt idx="6">
                  <c:v>Report en fonds dédiés</c:v>
                </c:pt>
                <c:pt idx="7">
                  <c:v>Charges financières, exceptionnelles, autres charges</c:v>
                </c:pt>
              </c:strCache>
            </c:strRef>
          </c:cat>
          <c:val>
            <c:numRef>
              <c:f>Feuil1!$H$3:$H$10</c:f>
              <c:numCache>
                <c:formatCode>_("€"* #,##0.00_);_("€"* \(#,##0.00\);_("€"* "-"??_);_(@_)</c:formatCode>
                <c:ptCount val="8"/>
                <c:pt idx="0">
                  <c:v>264763</c:v>
                </c:pt>
                <c:pt idx="1">
                  <c:v>269197</c:v>
                </c:pt>
                <c:pt idx="2">
                  <c:v>19665</c:v>
                </c:pt>
                <c:pt idx="3">
                  <c:v>441453</c:v>
                </c:pt>
                <c:pt idx="4">
                  <c:v>53917</c:v>
                </c:pt>
                <c:pt idx="5">
                  <c:v>38552</c:v>
                </c:pt>
                <c:pt idx="6">
                  <c:v>183843</c:v>
                </c:pt>
                <c:pt idx="7">
                  <c:v>9351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9BD-4A0A-A012-28737BBD880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4</xdr:row>
      <xdr:rowOff>133351</xdr:rowOff>
    </xdr:from>
    <xdr:to>
      <xdr:col>10</xdr:col>
      <xdr:colOff>190499</xdr:colOff>
      <xdr:row>29</xdr:row>
      <xdr:rowOff>119062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82C89A92-4048-4E82-9106-6429D726F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695325</xdr:colOff>
      <xdr:row>4</xdr:row>
      <xdr:rowOff>133350</xdr:rowOff>
    </xdr:from>
    <xdr:to>
      <xdr:col>19</xdr:col>
      <xdr:colOff>342899</xdr:colOff>
      <xdr:row>29</xdr:row>
      <xdr:rowOff>85725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BC1BF9FA-9391-4065-941A-2ED30CA871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ADB5D62-7C09-4991-A40E-A3DF1C551D1E}" name="Tableau1" displayName="Tableau1" ref="A1:B7" totalsRowShown="0" headerRowDxfId="2" tableBorderDxfId="1">
  <tableColumns count="2">
    <tableColumn id="1" xr3:uid="{1270A6EE-A626-4B21-A8BA-05205E0DDA08}" name="Année"/>
    <tableColumn id="2" xr3:uid="{3EDC4E99-1029-49AC-8843-7B9446CCA1D8}" name="réalisé" dataDxfId="0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48A1E-88D8-4E65-9C2F-897872F445A5}">
  <dimension ref="B1:H26"/>
  <sheetViews>
    <sheetView tabSelected="1" workbookViewId="0">
      <selection activeCell="G28" sqref="G28"/>
    </sheetView>
  </sheetViews>
  <sheetFormatPr baseColWidth="10" defaultRowHeight="15" x14ac:dyDescent="0.25"/>
  <cols>
    <col min="2" max="2" width="41.140625" bestFit="1" customWidth="1"/>
    <col min="3" max="3" width="17.85546875" bestFit="1" customWidth="1"/>
    <col min="4" max="4" width="14.42578125" bestFit="1" customWidth="1"/>
    <col min="5" max="5" width="36" bestFit="1" customWidth="1"/>
    <col min="6" max="6" width="28.42578125" bestFit="1" customWidth="1"/>
    <col min="7" max="7" width="11.42578125" bestFit="1" customWidth="1"/>
    <col min="8" max="8" width="14.28515625" bestFit="1" customWidth="1"/>
  </cols>
  <sheetData>
    <row r="1" spans="2:8" x14ac:dyDescent="0.25">
      <c r="B1" s="5" t="s">
        <v>3</v>
      </c>
      <c r="C1" s="5"/>
      <c r="F1" t="s">
        <v>10</v>
      </c>
    </row>
    <row r="2" spans="2:8" x14ac:dyDescent="0.25">
      <c r="C2">
        <v>2023</v>
      </c>
      <c r="D2">
        <v>2024</v>
      </c>
      <c r="G2">
        <v>2023</v>
      </c>
      <c r="H2">
        <v>2024</v>
      </c>
    </row>
    <row r="3" spans="2:8" x14ac:dyDescent="0.25">
      <c r="B3" t="s">
        <v>0</v>
      </c>
      <c r="D3" s="3">
        <v>372705</v>
      </c>
      <c r="F3" t="s">
        <v>4</v>
      </c>
      <c r="H3" s="3">
        <v>264763</v>
      </c>
    </row>
    <row r="4" spans="2:8" x14ac:dyDescent="0.25">
      <c r="B4" t="s">
        <v>13</v>
      </c>
      <c r="D4" s="3">
        <v>9951</v>
      </c>
      <c r="F4" t="s">
        <v>5</v>
      </c>
      <c r="H4" s="3">
        <v>269197</v>
      </c>
    </row>
    <row r="5" spans="2:8" x14ac:dyDescent="0.25">
      <c r="B5" t="s">
        <v>14</v>
      </c>
      <c r="D5" s="3">
        <v>561217</v>
      </c>
      <c r="F5" t="s">
        <v>6</v>
      </c>
      <c r="H5" s="3">
        <v>19665</v>
      </c>
    </row>
    <row r="6" spans="2:8" x14ac:dyDescent="0.25">
      <c r="B6" t="s">
        <v>1</v>
      </c>
      <c r="D6" s="3">
        <v>45351</v>
      </c>
      <c r="F6" t="s">
        <v>7</v>
      </c>
      <c r="H6" s="3">
        <f>315482+125971</f>
        <v>441453</v>
      </c>
    </row>
    <row r="7" spans="2:8" x14ac:dyDescent="0.25">
      <c r="B7" t="s">
        <v>17</v>
      </c>
      <c r="D7" s="3">
        <v>205061</v>
      </c>
      <c r="F7" t="s">
        <v>8</v>
      </c>
      <c r="H7" s="3">
        <v>53917</v>
      </c>
    </row>
    <row r="8" spans="2:8" x14ac:dyDescent="0.25">
      <c r="B8" t="s">
        <v>2</v>
      </c>
      <c r="D8" s="3">
        <f>5501+9951</f>
        <v>15452</v>
      </c>
      <c r="F8" t="s">
        <v>9</v>
      </c>
      <c r="H8" s="3">
        <v>38552</v>
      </c>
    </row>
    <row r="9" spans="2:8" x14ac:dyDescent="0.25">
      <c r="B9" t="s">
        <v>11</v>
      </c>
      <c r="D9" s="3">
        <f>SUM(D3:D8)</f>
        <v>1209737</v>
      </c>
      <c r="F9" s="1" t="s">
        <v>16</v>
      </c>
      <c r="H9" s="3">
        <v>183843</v>
      </c>
    </row>
    <row r="10" spans="2:8" ht="45" x14ac:dyDescent="0.25">
      <c r="F10" s="4" t="s">
        <v>15</v>
      </c>
      <c r="H10" s="3">
        <f>5235+2013+2103</f>
        <v>9351</v>
      </c>
    </row>
    <row r="11" spans="2:8" x14ac:dyDescent="0.25">
      <c r="F11" t="s">
        <v>12</v>
      </c>
      <c r="H11" s="3">
        <f>SUM(H3:H10)</f>
        <v>1280741</v>
      </c>
    </row>
    <row r="18" spans="2:7" x14ac:dyDescent="0.25">
      <c r="C18" s="2"/>
    </row>
    <row r="19" spans="2:7" x14ac:dyDescent="0.25">
      <c r="C19">
        <v>2020</v>
      </c>
      <c r="D19">
        <v>2021</v>
      </c>
      <c r="E19">
        <v>2022</v>
      </c>
      <c r="F19">
        <v>2023</v>
      </c>
      <c r="G19">
        <v>2024</v>
      </c>
    </row>
    <row r="20" spans="2:7" x14ac:dyDescent="0.25">
      <c r="B20" t="s">
        <v>18</v>
      </c>
      <c r="C20">
        <v>224208</v>
      </c>
      <c r="D20">
        <v>229060</v>
      </c>
      <c r="E20">
        <v>228237</v>
      </c>
      <c r="F20">
        <v>271027</v>
      </c>
      <c r="G20">
        <v>264763</v>
      </c>
    </row>
    <row r="21" spans="2:7" x14ac:dyDescent="0.25">
      <c r="B21" t="s">
        <v>21</v>
      </c>
      <c r="C21" s="11">
        <v>5.0000000000000001E-3</v>
      </c>
      <c r="D21" s="11">
        <v>1.6E-2</v>
      </c>
      <c r="E21" s="11">
        <v>5.1999999999999998E-2</v>
      </c>
      <c r="F21" s="11">
        <v>4.9000000000000002E-2</v>
      </c>
      <c r="G21" s="12">
        <v>0.02</v>
      </c>
    </row>
    <row r="22" spans="2:7" x14ac:dyDescent="0.25">
      <c r="D22" s="6">
        <f>C20*1.016</f>
        <v>227795.32800000001</v>
      </c>
      <c r="E22" s="6">
        <f>D22*1.052</f>
        <v>239640.68505600002</v>
      </c>
      <c r="F22" s="6">
        <f>E22*1.049</f>
        <v>251383.07862374399</v>
      </c>
      <c r="G22" s="6">
        <f>F22*1.02</f>
        <v>256410.74019621886</v>
      </c>
    </row>
    <row r="23" spans="2:7" x14ac:dyDescent="0.25">
      <c r="B23" t="s">
        <v>0</v>
      </c>
      <c r="C23">
        <v>2020</v>
      </c>
      <c r="D23">
        <v>2021</v>
      </c>
      <c r="E23">
        <v>2022</v>
      </c>
      <c r="F23">
        <v>2023</v>
      </c>
      <c r="G23">
        <v>2024</v>
      </c>
    </row>
    <row r="24" spans="2:7" x14ac:dyDescent="0.25">
      <c r="B24" t="s">
        <v>19</v>
      </c>
      <c r="C24">
        <v>78</v>
      </c>
      <c r="D24">
        <v>78</v>
      </c>
      <c r="E24">
        <v>78</v>
      </c>
      <c r="F24">
        <v>80</v>
      </c>
      <c r="G24">
        <v>85</v>
      </c>
    </row>
    <row r="25" spans="2:7" x14ac:dyDescent="0.25">
      <c r="B25" t="s">
        <v>21</v>
      </c>
      <c r="C25" s="11">
        <v>5.0000000000000001E-3</v>
      </c>
      <c r="D25" s="11">
        <v>1.6E-2</v>
      </c>
      <c r="E25" s="11">
        <v>5.1999999999999998E-2</v>
      </c>
      <c r="F25" s="11">
        <v>4.9000000000000002E-2</v>
      </c>
      <c r="G25" s="12">
        <v>0.02</v>
      </c>
    </row>
    <row r="26" spans="2:7" x14ac:dyDescent="0.25">
      <c r="B26" t="s">
        <v>20</v>
      </c>
      <c r="D26" s="6">
        <f>C24*1.016</f>
        <v>79.248000000000005</v>
      </c>
      <c r="E26" s="6">
        <f>D26*1.052</f>
        <v>83.368896000000007</v>
      </c>
      <c r="F26" s="6">
        <f>E26*1.049</f>
        <v>87.453971903999999</v>
      </c>
      <c r="G26" s="6">
        <f>F26*1.02</f>
        <v>89.203051342080002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A2AA1-7996-4331-A47E-1878EEACBAC9}">
  <dimension ref="A1"/>
  <sheetViews>
    <sheetView workbookViewId="0">
      <selection activeCell="H32" sqref="H3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979A6-CAA2-4AC6-A348-BF26BC892202}">
  <dimension ref="A1:D7"/>
  <sheetViews>
    <sheetView workbookViewId="0">
      <selection activeCell="C30" sqref="C30"/>
    </sheetView>
  </sheetViews>
  <sheetFormatPr baseColWidth="10" defaultRowHeight="15" x14ac:dyDescent="0.25"/>
  <cols>
    <col min="1" max="1" width="14.28515625" customWidth="1"/>
    <col min="2" max="2" width="17.28515625" customWidth="1"/>
    <col min="4" max="4" width="12.140625" bestFit="1" customWidth="1"/>
  </cols>
  <sheetData>
    <row r="1" spans="1:4" ht="15.75" thickBot="1" x14ac:dyDescent="0.3">
      <c r="A1" s="10" t="s">
        <v>23</v>
      </c>
      <c r="B1" s="7" t="s">
        <v>22</v>
      </c>
    </row>
    <row r="2" spans="1:4" x14ac:dyDescent="0.25">
      <c r="A2" s="8">
        <v>2021</v>
      </c>
      <c r="B2" s="9">
        <v>-54945.81</v>
      </c>
      <c r="D2" s="6">
        <f>Tableau1[[#This Row],[réalisé]]+B3+B4</f>
        <v>-210703.03</v>
      </c>
    </row>
    <row r="3" spans="1:4" x14ac:dyDescent="0.25">
      <c r="A3" s="8">
        <v>2022</v>
      </c>
      <c r="B3" s="9">
        <v>-88106.12</v>
      </c>
    </row>
    <row r="4" spans="1:4" x14ac:dyDescent="0.25">
      <c r="A4" s="8">
        <v>2023</v>
      </c>
      <c r="B4" s="9">
        <v>-67651.100000000006</v>
      </c>
    </row>
    <row r="5" spans="1:4" x14ac:dyDescent="0.25">
      <c r="A5" s="8">
        <v>2024</v>
      </c>
      <c r="B5" s="9">
        <v>-4414.9399999999996</v>
      </c>
    </row>
    <row r="6" spans="1:4" x14ac:dyDescent="0.25">
      <c r="A6" s="8"/>
      <c r="B6" s="8"/>
    </row>
    <row r="7" spans="1:4" x14ac:dyDescent="0.25">
      <c r="A7" s="8" t="s">
        <v>24</v>
      </c>
      <c r="B7" s="9">
        <f>SUM(B2:B5)</f>
        <v>-215117.97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Camenberts</vt:lpstr>
      <vt:lpstr>déficit chazey cumulé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rex rotary</dc:creator>
  <cp:lastModifiedBy>Lorella GRENIER</cp:lastModifiedBy>
  <dcterms:created xsi:type="dcterms:W3CDTF">2025-03-31T08:45:17Z</dcterms:created>
  <dcterms:modified xsi:type="dcterms:W3CDTF">2025-03-31T14:10:28Z</dcterms:modified>
</cp:coreProperties>
</file>